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>
    <definedName name="_xlnm.Print_Area" localSheetId="0">'1'!$A$1:$G$92</definedName>
  </definedNames>
  <calcPr fullCalcOnLoad="1"/>
</workbook>
</file>

<file path=xl/sharedStrings.xml><?xml version="1.0" encoding="utf-8"?>
<sst xmlns="http://schemas.openxmlformats.org/spreadsheetml/2006/main" count="112" uniqueCount="87">
  <si>
    <t xml:space="preserve">                        COMUNE DI BOLOGNA                                  </t>
  </si>
  <si>
    <t xml:space="preserve">                                           DIPARTIMENTO RIQUALIFICAZIONE URBANA                                                         </t>
  </si>
  <si>
    <t xml:space="preserve">                                                                          SETTORE SERVIZI PER L'EDILIZIA                                                                                 </t>
  </si>
  <si>
    <t xml:space="preserve">                                                                                     </t>
  </si>
  <si>
    <t>EDILIZIA</t>
  </si>
  <si>
    <t>CALCOLO DELLA SANZIONE PECUNIARIA AI SENSI DEL  D.P.R. n° 380/01 E L.R. 23/04                            PER LE OPERE ABUSIVE DI CARATTERE ABITATIVO</t>
  </si>
  <si>
    <t>VIA</t>
  </si>
  <si>
    <r>
      <rPr>
        <sz val="8"/>
        <rFont val="Verdana"/>
        <family val="2"/>
      </rPr>
      <t xml:space="preserve">      NOTE :</t>
    </r>
    <r>
      <rPr>
        <b/>
        <sz val="12"/>
        <rFont val="Verdana"/>
        <family val="2"/>
      </rPr>
      <t xml:space="preserve">                                              PROPRIETA'</t>
    </r>
  </si>
  <si>
    <t>VALORE PRIMA DELL'ABUSO</t>
  </si>
  <si>
    <t>A) Superficie convenzionale</t>
  </si>
  <si>
    <t>Superficie abitazione al netto dei muri perimetrali e di quelli interni :</t>
  </si>
  <si>
    <t>abitazione oltre i mq. 70</t>
  </si>
  <si>
    <t>mq.</t>
  </si>
  <si>
    <t>x</t>
  </si>
  <si>
    <t>1.00</t>
  </si>
  <si>
    <t>abitazione tra i mq. 46 e mq. 70</t>
  </si>
  <si>
    <t>1.10</t>
  </si>
  <si>
    <t>abitazione inferiore a mq. 46</t>
  </si>
  <si>
    <t>1.20</t>
  </si>
  <si>
    <t>(Per i vani di altezza inferiore a mq. 1.70 si detrae il 30 % della superficie dei vani stessi)</t>
  </si>
  <si>
    <r>
      <rPr>
        <sz val="12"/>
        <rFont val="Verdana"/>
        <family val="2"/>
      </rPr>
      <t xml:space="preserve">autorimessa singola </t>
    </r>
    <r>
      <rPr>
        <sz val="10"/>
        <rFont val="Verdana"/>
        <family val="2"/>
      </rPr>
      <t>(sup. netta)</t>
    </r>
  </si>
  <si>
    <t>posto macchina comune</t>
  </si>
  <si>
    <r>
      <rPr>
        <sz val="12"/>
        <rFont val="Verdana"/>
        <family val="2"/>
      </rPr>
      <t xml:space="preserve">balconi - terrazze - cantine accessori </t>
    </r>
    <r>
      <rPr>
        <sz val="10"/>
        <rFont val="Verdana"/>
        <family val="2"/>
      </rPr>
      <t>(sup. netta)</t>
    </r>
  </si>
  <si>
    <t>superficie scoperta in godimento esclusivo</t>
  </si>
  <si>
    <r>
      <rPr>
        <sz val="12"/>
        <rFont val="Verdana"/>
        <family val="2"/>
      </rPr>
      <t xml:space="preserve">verde condominiale </t>
    </r>
    <r>
      <rPr>
        <sz val="10"/>
        <rFont val="Verdana"/>
        <family val="2"/>
      </rPr>
      <t>(quota millesimale)</t>
    </r>
  </si>
  <si>
    <t>Totale superficie convenzionale</t>
  </si>
  <si>
    <r>
      <rPr>
        <u val="single"/>
        <sz val="12"/>
        <rFont val="Verdana"/>
        <family val="2"/>
      </rPr>
      <t>B) Costo base</t>
    </r>
    <r>
      <rPr>
        <sz val="12"/>
        <rFont val="Verdana"/>
        <family val="2"/>
      </rPr>
      <t xml:space="preserve"> (come da D.M. 19/12/1998</t>
    </r>
    <r>
      <rPr>
        <sz val="10"/>
        <rFont val="Verdana"/>
        <family val="2"/>
      </rPr>
      <t>)</t>
    </r>
  </si>
  <si>
    <t>per le opere abusivamente realizzate ai sensi del  D.P.R. n° 380/01   € 748,86 ( £. 1.450.000 )</t>
  </si>
  <si>
    <t>C) Coefficienti correttivi  del costo base</t>
  </si>
  <si>
    <r>
      <rPr>
        <sz val="12"/>
        <rFont val="Verdana"/>
        <family val="2"/>
      </rPr>
      <t xml:space="preserve">1) Tipologia </t>
    </r>
    <r>
      <rPr>
        <sz val="10"/>
        <rFont val="Verdana"/>
        <family val="2"/>
      </rPr>
      <t>(art. 16 L. 392/78)</t>
    </r>
  </si>
  <si>
    <t>A/1  abitazione signorile</t>
  </si>
  <si>
    <t>(2.00)</t>
  </si>
  <si>
    <t xml:space="preserve">A/2  abitazione civile </t>
  </si>
  <si>
    <t>(1.25)</t>
  </si>
  <si>
    <t>A/3  abitazione economica</t>
  </si>
  <si>
    <t>(1.05)</t>
  </si>
  <si>
    <t>A/4  abitazione popolare</t>
  </si>
  <si>
    <t>(0.80)</t>
  </si>
  <si>
    <t>A/5  abitazione ultra - popolare</t>
  </si>
  <si>
    <t>(0.50)</t>
  </si>
  <si>
    <t>A/6  abitazione rurale</t>
  </si>
  <si>
    <t>(0.70)</t>
  </si>
  <si>
    <t>A/7  abitazione in villini</t>
  </si>
  <si>
    <t>(1.40)</t>
  </si>
  <si>
    <t xml:space="preserve">2) Classe demografica del Comune in cui si trova l'unità immobiliare offerta in vendita </t>
  </si>
  <si>
    <t>popolazione sup. a 250.000 abitanti</t>
  </si>
  <si>
    <t>(1.10)</t>
  </si>
  <si>
    <t xml:space="preserve">                                                                                                             Crocetta obbligatoria per  Bologna</t>
  </si>
  <si>
    <t>3) Ubicazione</t>
  </si>
  <si>
    <t>zona agricola</t>
  </si>
  <si>
    <t>(0.85)</t>
  </si>
  <si>
    <t>zona edificata periferica</t>
  </si>
  <si>
    <t>(1.00)</t>
  </si>
  <si>
    <t>zona fra periferia e centro storico</t>
  </si>
  <si>
    <t>(1.20)</t>
  </si>
  <si>
    <t>zona di degrado centro storico</t>
  </si>
  <si>
    <t>(0.90)</t>
  </si>
  <si>
    <t>zona centro storico</t>
  </si>
  <si>
    <t>(1.30)</t>
  </si>
  <si>
    <t xml:space="preserve">4) Livello di piano </t>
  </si>
  <si>
    <t>seminterrato</t>
  </si>
  <si>
    <t>terreno</t>
  </si>
  <si>
    <t>dal 1° al 3° con o senza ascensore</t>
  </si>
  <si>
    <t>dal 4° all'ultimo con ascensore</t>
  </si>
  <si>
    <t>dal 4° all'ultimo senza ascensore</t>
  </si>
  <si>
    <t>(0.95)</t>
  </si>
  <si>
    <t>attico con ascensore</t>
  </si>
  <si>
    <t>attico senza ascensore</t>
  </si>
  <si>
    <t xml:space="preserve">5) Vetustà </t>
  </si>
  <si>
    <t>dal  1° al  5° anno (*)</t>
  </si>
  <si>
    <r>
      <rPr>
        <sz val="12"/>
        <rFont val="Verdana"/>
        <family val="2"/>
      </rPr>
      <t xml:space="preserve">dal  6° al 20° anno </t>
    </r>
    <r>
      <rPr>
        <sz val="10"/>
        <rFont val="Verdana"/>
        <family val="2"/>
      </rPr>
      <t>(*) ogni anno 1 %</t>
    </r>
  </si>
  <si>
    <r>
      <rPr>
        <sz val="12"/>
        <rFont val="Verdana"/>
        <family val="2"/>
      </rPr>
      <t xml:space="preserve">dal 21° al 50° anno </t>
    </r>
    <r>
      <rPr>
        <sz val="10"/>
        <rFont val="Verdana"/>
        <family val="2"/>
      </rPr>
      <t>(*) ogni anno 0.50%</t>
    </r>
  </si>
  <si>
    <t>(*) Utilizzare solo la maggiore delle tre possibilità</t>
  </si>
  <si>
    <t>n° anni    Max 50</t>
  </si>
  <si>
    <t>D) Costo unitario di produzione</t>
  </si>
  <si>
    <t>Costo base (£ 1.450.000 )</t>
  </si>
  <si>
    <t>€/mq</t>
  </si>
  <si>
    <r>
      <rPr>
        <sz val="12"/>
        <rFont val="Verdana"/>
        <family val="2"/>
      </rPr>
      <t xml:space="preserve">Costo unitario di produzione </t>
    </r>
    <r>
      <rPr>
        <sz val="10"/>
        <rFont val="Verdana"/>
        <family val="2"/>
      </rPr>
      <t>(costo base x prodotto dei coeff. di correzione)</t>
    </r>
  </si>
  <si>
    <t>E) Riepilogo e calcolo della sanzione</t>
  </si>
  <si>
    <t>superficie convenzionale (A)</t>
  </si>
  <si>
    <t>costo unitario di produzione (D)</t>
  </si>
  <si>
    <t>valore locativo dell'unità imm.re (AxD)</t>
  </si>
  <si>
    <t>€</t>
  </si>
  <si>
    <t>Totale sanzione</t>
  </si>
  <si>
    <t xml:space="preserve">Bologna, il </t>
  </si>
  <si>
    <t xml:space="preserve">                              Il tecnico</t>
  </si>
  <si>
    <t>bynonnomultimediale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</si>
</sst>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.00"/>
    <numFmt numFmtId="166" formatCode="0.00;[RED]0.00"/>
    <numFmt numFmtId="167" formatCode="#,##0.00"/>
    <numFmt numFmtId="168" formatCode="0%"/>
    <numFmt numFmtId="169" formatCode="0;[RED]0"/>
    <numFmt numFmtId="170" formatCode="0.000;[RED]0.000"/>
    <numFmt numFmtId="171" formatCode="0.000"/>
    <numFmt numFmtId="172" formatCode="0.0000"/>
    <numFmt numFmtId="173" formatCode="#,#00"/>
    <numFmt numFmtId="174" formatCode="#,##0.00;[RED]#,##0.00"/>
    <numFmt numFmtId="175" formatCode="&quot;L.&quot;#,#00"/>
    <numFmt numFmtId="176" formatCode="DD/MM/YYYY"/>
  </numFmts>
  <fonts count="13"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name val="Courier New"/>
      <family val="0"/>
    </font>
    <font>
      <b/>
      <sz val="13"/>
      <name val="Verdana"/>
      <family val="2"/>
    </font>
    <font>
      <sz val="8"/>
      <name val="Verdana"/>
      <family val="2"/>
    </font>
    <font>
      <sz val="12"/>
      <name val="Verdana"/>
      <family val="2"/>
    </font>
    <font>
      <u val="single"/>
      <sz val="12"/>
      <name val="Verdana"/>
      <family val="2"/>
    </font>
    <font>
      <sz val="12"/>
      <name val="Courier New"/>
      <family val="0"/>
    </font>
    <font>
      <sz val="10"/>
      <color indexed="10"/>
      <name val="Verdana"/>
      <family val="2"/>
    </font>
    <font>
      <sz val="12"/>
      <color indexed="10"/>
      <name val="Verdana"/>
      <family val="2"/>
    </font>
    <font>
      <sz val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horizontal="center"/>
      <protection hidden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 applyProtection="1">
      <alignment horizontal="center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5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>
      <alignment horizontal="center"/>
    </xf>
    <xf numFmtId="164" fontId="2" fillId="0" borderId="0" xfId="0" applyFont="1" applyAlignment="1" applyProtection="1">
      <alignment horizontal="right"/>
      <protection hidden="1"/>
    </xf>
    <xf numFmtId="164" fontId="2" fillId="2" borderId="1" xfId="0" applyFont="1" applyFill="1" applyBorder="1" applyAlignment="1" applyProtection="1">
      <alignment horizontal="left"/>
      <protection locked="0"/>
    </xf>
    <xf numFmtId="164" fontId="6" fillId="0" borderId="0" xfId="0" applyFont="1" applyAlignment="1" applyProtection="1">
      <alignment horizontal="right"/>
      <protection hidden="1"/>
    </xf>
    <xf numFmtId="164" fontId="7" fillId="2" borderId="2" xfId="0" applyFont="1" applyFill="1" applyBorder="1" applyAlignment="1" applyProtection="1">
      <alignment horizontal="left" vertical="top" wrapText="1"/>
      <protection locked="0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8" fillId="0" borderId="0" xfId="0" applyFont="1" applyBorder="1" applyAlignment="1" applyProtection="1">
      <alignment/>
      <protection hidden="1"/>
    </xf>
    <xf numFmtId="164" fontId="8" fillId="0" borderId="0" xfId="0" applyFont="1" applyBorder="1" applyAlignment="1" applyProtection="1">
      <alignment horizontal="center"/>
      <protection hidden="1"/>
    </xf>
    <xf numFmtId="164" fontId="7" fillId="0" borderId="0" xfId="0" applyFont="1" applyBorder="1" applyAlignment="1" applyProtection="1">
      <alignment/>
      <protection hidden="1"/>
    </xf>
    <xf numFmtId="164" fontId="7" fillId="0" borderId="0" xfId="0" applyFont="1" applyAlignment="1" applyProtection="1">
      <alignment horizontal="right"/>
      <protection hidden="1"/>
    </xf>
    <xf numFmtId="164" fontId="7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left"/>
      <protection hidden="1"/>
    </xf>
    <xf numFmtId="165" fontId="7" fillId="0" borderId="0" xfId="0" applyNumberFormat="1" applyFont="1" applyAlignment="1" applyProtection="1">
      <alignment horizontal="right"/>
      <protection hidden="1"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 horizont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right"/>
      <protection hidden="1"/>
    </xf>
    <xf numFmtId="164" fontId="2" fillId="0" borderId="0" xfId="0" applyFont="1" applyAlignment="1" applyProtection="1">
      <alignment horizontal="left"/>
      <protection hidden="1"/>
    </xf>
    <xf numFmtId="165" fontId="2" fillId="0" borderId="0" xfId="0" applyNumberFormat="1" applyFont="1" applyAlignment="1" applyProtection="1">
      <alignment horizontal="right"/>
      <protection hidden="1"/>
    </xf>
    <xf numFmtId="164" fontId="9" fillId="0" borderId="0" xfId="0" applyFont="1" applyAlignment="1">
      <alignment/>
    </xf>
    <xf numFmtId="164" fontId="7" fillId="0" borderId="0" xfId="0" applyFont="1" applyAlignment="1" applyProtection="1">
      <alignment horizontal="center"/>
      <protection hidden="1"/>
    </xf>
    <xf numFmtId="166" fontId="2" fillId="2" borderId="2" xfId="0" applyNumberFormat="1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left"/>
      <protection hidden="1"/>
    </xf>
    <xf numFmtId="167" fontId="7" fillId="0" borderId="2" xfId="0" applyNumberFormat="1" applyFont="1" applyBorder="1" applyAlignment="1" applyProtection="1">
      <alignment horizontal="right"/>
      <protection hidden="1"/>
    </xf>
    <xf numFmtId="167" fontId="7" fillId="0" borderId="1" xfId="0" applyNumberFormat="1" applyFont="1" applyBorder="1" applyAlignment="1" applyProtection="1">
      <alignment horizontal="right"/>
      <protection hidden="1"/>
    </xf>
    <xf numFmtId="164" fontId="7" fillId="0" borderId="0" xfId="0" applyFont="1" applyFill="1" applyBorder="1" applyAlignment="1">
      <alignment/>
    </xf>
    <xf numFmtId="166" fontId="7" fillId="0" borderId="0" xfId="0" applyNumberFormat="1" applyFont="1" applyFill="1" applyBorder="1" applyAlignment="1">
      <alignment horizontal="right"/>
    </xf>
    <xf numFmtId="164" fontId="1" fillId="0" borderId="0" xfId="0" applyFont="1" applyAlignment="1" applyProtection="1">
      <alignment vertical="top"/>
      <protection hidden="1"/>
    </xf>
    <xf numFmtId="164" fontId="7" fillId="0" borderId="0" xfId="0" applyFont="1" applyFill="1" applyAlignment="1" applyProtection="1">
      <alignment horizontal="center"/>
      <protection hidden="1"/>
    </xf>
    <xf numFmtId="167" fontId="7" fillId="0" borderId="3" xfId="0" applyNumberFormat="1" applyFont="1" applyBorder="1" applyAlignment="1" applyProtection="1">
      <alignment horizontal="right"/>
      <protection hidden="1"/>
    </xf>
    <xf numFmtId="168" fontId="1" fillId="0" borderId="0" xfId="0" applyNumberFormat="1" applyFont="1" applyAlignment="1" applyProtection="1">
      <alignment horizontal="left"/>
      <protection hidden="1"/>
    </xf>
    <xf numFmtId="165" fontId="7" fillId="0" borderId="0" xfId="0" applyNumberFormat="1" applyFont="1" applyBorder="1" applyAlignment="1" applyProtection="1">
      <alignment horizontal="right"/>
      <protection hidden="1"/>
    </xf>
    <xf numFmtId="168" fontId="7" fillId="0" borderId="0" xfId="0" applyNumberFormat="1" applyFont="1" applyAlignment="1" applyProtection="1">
      <alignment horizontal="left"/>
      <protection hidden="1"/>
    </xf>
    <xf numFmtId="166" fontId="2" fillId="0" borderId="0" xfId="0" applyNumberFormat="1" applyFont="1" applyFill="1" applyBorder="1" applyAlignment="1" applyProtection="1">
      <alignment horizontal="right"/>
      <protection hidden="1"/>
    </xf>
    <xf numFmtId="167" fontId="2" fillId="0" borderId="2" xfId="0" applyNumberFormat="1" applyFont="1" applyBorder="1" applyAlignment="1" applyProtection="1">
      <alignment horizontal="right"/>
      <protection hidden="1"/>
    </xf>
    <xf numFmtId="164" fontId="8" fillId="0" borderId="0" xfId="0" applyFont="1" applyAlignment="1" applyProtection="1">
      <alignment/>
      <protection hidden="1"/>
    </xf>
    <xf numFmtId="164" fontId="8" fillId="0" borderId="0" xfId="0" applyFont="1" applyAlignment="1" applyProtection="1">
      <alignment horizontal="center"/>
      <protection hidden="1"/>
    </xf>
    <xf numFmtId="164" fontId="1" fillId="0" borderId="0" xfId="0" applyFont="1" applyAlignment="1" applyProtection="1">
      <alignment/>
      <protection hidden="1"/>
    </xf>
    <xf numFmtId="165" fontId="1" fillId="0" borderId="0" xfId="0" applyNumberFormat="1" applyFont="1" applyAlignment="1" applyProtection="1">
      <alignment horizontal="right"/>
      <protection hidden="1"/>
    </xf>
    <xf numFmtId="164" fontId="1" fillId="0" borderId="0" xfId="0" applyFont="1" applyBorder="1" applyAlignment="1" applyProtection="1">
      <alignment horizontal="left" vertical="top"/>
      <protection hidden="1"/>
    </xf>
    <xf numFmtId="164" fontId="2" fillId="2" borderId="4" xfId="0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 horizontal="right"/>
      <protection hidden="1"/>
    </xf>
    <xf numFmtId="165" fontId="7" fillId="0" borderId="2" xfId="0" applyNumberFormat="1" applyFont="1" applyFill="1" applyBorder="1" applyAlignment="1" applyProtection="1">
      <alignment horizontal="right"/>
      <protection hidden="1"/>
    </xf>
    <xf numFmtId="165" fontId="1" fillId="0" borderId="0" xfId="0" applyNumberFormat="1" applyFont="1" applyAlignment="1">
      <alignment horizontal="right"/>
    </xf>
    <xf numFmtId="165" fontId="7" fillId="0" borderId="1" xfId="0" applyNumberFormat="1" applyFont="1" applyFill="1" applyBorder="1" applyAlignment="1" applyProtection="1">
      <alignment horizontal="right"/>
      <protection hidden="1"/>
    </xf>
    <xf numFmtId="165" fontId="7" fillId="0" borderId="0" xfId="0" applyNumberFormat="1" applyFont="1" applyFill="1" applyBorder="1" applyAlignment="1" applyProtection="1">
      <alignment horizontal="right"/>
      <protection hidden="1"/>
    </xf>
    <xf numFmtId="166" fontId="7" fillId="0" borderId="2" xfId="0" applyNumberFormat="1" applyFont="1" applyFill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top" wrapText="1"/>
      <protection hidden="1"/>
    </xf>
    <xf numFmtId="165" fontId="1" fillId="0" borderId="0" xfId="0" applyNumberFormat="1" applyFont="1" applyAlignment="1" applyProtection="1">
      <alignment horizontal="left"/>
      <protection hidden="1"/>
    </xf>
    <xf numFmtId="166" fontId="7" fillId="0" borderId="1" xfId="0" applyNumberFormat="1" applyFont="1" applyFill="1" applyBorder="1" applyAlignment="1" applyProtection="1">
      <alignment/>
      <protection hidden="1"/>
    </xf>
    <xf numFmtId="164" fontId="1" fillId="0" borderId="0" xfId="0" applyFont="1" applyFill="1" applyAlignment="1" applyProtection="1">
      <alignment horizontal="right"/>
      <protection hidden="1"/>
    </xf>
    <xf numFmtId="165" fontId="10" fillId="0" borderId="0" xfId="0" applyNumberFormat="1" applyFont="1" applyAlignment="1" applyProtection="1">
      <alignment horizontal="right"/>
      <protection hidden="1"/>
    </xf>
    <xf numFmtId="165" fontId="7" fillId="0" borderId="0" xfId="0" applyNumberFormat="1" applyFont="1" applyFill="1" applyAlignment="1" applyProtection="1">
      <alignment horizontal="right"/>
      <protection hidden="1"/>
    </xf>
    <xf numFmtId="169" fontId="3" fillId="2" borderId="5" xfId="0" applyNumberFormat="1" applyFont="1" applyFill="1" applyBorder="1" applyAlignment="1" applyProtection="1">
      <alignment horizontal="center"/>
      <protection locked="0"/>
    </xf>
    <xf numFmtId="164" fontId="11" fillId="0" borderId="0" xfId="0" applyFont="1" applyAlignment="1" applyProtection="1">
      <alignment horizontal="right"/>
      <protection hidden="1"/>
    </xf>
    <xf numFmtId="170" fontId="7" fillId="0" borderId="2" xfId="0" applyNumberFormat="1" applyFont="1" applyFill="1" applyBorder="1" applyAlignment="1" applyProtection="1">
      <alignment/>
      <protection hidden="1"/>
    </xf>
    <xf numFmtId="169" fontId="3" fillId="2" borderId="6" xfId="0" applyNumberFormat="1" applyFont="1" applyFill="1" applyBorder="1" applyAlignment="1" applyProtection="1">
      <alignment horizontal="center"/>
      <protection locked="0"/>
    </xf>
    <xf numFmtId="170" fontId="7" fillId="0" borderId="1" xfId="0" applyNumberFormat="1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 horizontal="left" vertical="top" wrapText="1"/>
      <protection hidden="1"/>
    </xf>
    <xf numFmtId="164" fontId="1" fillId="0" borderId="0" xfId="0" applyFont="1" applyAlignment="1" applyProtection="1">
      <alignment horizontal="center" vertical="top" wrapText="1"/>
      <protection hidden="1"/>
    </xf>
    <xf numFmtId="171" fontId="7" fillId="0" borderId="0" xfId="0" applyNumberFormat="1" applyFont="1" applyBorder="1" applyAlignment="1" applyProtection="1">
      <alignment/>
      <protection hidden="1"/>
    </xf>
    <xf numFmtId="172" fontId="1" fillId="0" borderId="0" xfId="0" applyNumberFormat="1" applyFont="1" applyAlignment="1">
      <alignment/>
    </xf>
    <xf numFmtId="173" fontId="7" fillId="0" borderId="0" xfId="0" applyNumberFormat="1" applyFont="1" applyAlignment="1" applyProtection="1">
      <alignment horizontal="right"/>
      <protection hidden="1"/>
    </xf>
    <xf numFmtId="174" fontId="2" fillId="0" borderId="0" xfId="0" applyNumberFormat="1" applyFont="1" applyAlignment="1" applyProtection="1">
      <alignment horizontal="right"/>
      <protection hidden="1"/>
    </xf>
    <xf numFmtId="164" fontId="7" fillId="0" borderId="0" xfId="0" applyFont="1" applyBorder="1" applyAlignment="1" applyProtection="1">
      <alignment horizontal="left"/>
      <protection hidden="1"/>
    </xf>
    <xf numFmtId="174" fontId="2" fillId="3" borderId="0" xfId="0" applyNumberFormat="1" applyFont="1" applyFill="1" applyAlignment="1" applyProtection="1">
      <alignment horizontal="right"/>
      <protection hidden="1"/>
    </xf>
    <xf numFmtId="175" fontId="1" fillId="0" borderId="0" xfId="0" applyNumberFormat="1" applyFont="1" applyAlignment="1" applyProtection="1">
      <alignment horizontal="right"/>
      <protection hidden="1"/>
    </xf>
    <xf numFmtId="176" fontId="7" fillId="2" borderId="2" xfId="0" applyNumberFormat="1" applyFont="1" applyFill="1" applyBorder="1" applyAlignment="1" applyProtection="1">
      <alignment horizontal="center"/>
      <protection locked="0"/>
    </xf>
    <xf numFmtId="164" fontId="7" fillId="0" borderId="0" xfId="0" applyFont="1" applyFill="1" applyAlignment="1" applyProtection="1">
      <alignment/>
      <protection hidden="1"/>
    </xf>
    <xf numFmtId="164" fontId="7" fillId="2" borderId="2" xfId="0" applyFont="1" applyFill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28575</xdr:rowOff>
    </xdr:from>
    <xdr:to>
      <xdr:col>0</xdr:col>
      <xdr:colOff>1343025</xdr:colOff>
      <xdr:row>4</xdr:row>
      <xdr:rowOff>180975</xdr:rowOff>
    </xdr:to>
    <xdr:pic>
      <xdr:nvPicPr>
        <xdr:cNvPr id="1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1171575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="80" zoomScaleNormal="80" workbookViewId="0" topLeftCell="A70">
      <selection activeCell="P24" sqref="P24"/>
    </sheetView>
  </sheetViews>
  <sheetFormatPr defaultColWidth="8.00390625" defaultRowHeight="12.75"/>
  <cols>
    <col min="1" max="1" width="68.57421875" style="0" customWidth="1"/>
    <col min="2" max="2" width="3.28125" style="1" customWidth="1"/>
    <col min="3" max="3" width="9.28125" style="0" customWidth="1"/>
    <col min="4" max="4" width="13.00390625" style="2" customWidth="1"/>
    <col min="5" max="5" width="2.28125" style="0" customWidth="1"/>
    <col min="6" max="6" width="6.421875" style="3" customWidth="1"/>
    <col min="7" max="7" width="18.8515625" style="4" customWidth="1"/>
    <col min="8" max="10" width="9.140625" style="0" hidden="1" customWidth="1"/>
    <col min="11" max="16384" width="9.00390625" style="0" customWidth="1"/>
  </cols>
  <sheetData>
    <row r="1" spans="1:16" ht="12.75">
      <c r="A1" s="5"/>
      <c r="B1" s="6"/>
      <c r="C1" s="5"/>
      <c r="D1" s="5"/>
      <c r="E1" s="5"/>
      <c r="F1" s="5"/>
      <c r="G1" s="5"/>
      <c r="H1" s="7"/>
      <c r="I1" s="8"/>
      <c r="J1" s="8"/>
      <c r="K1" s="8"/>
      <c r="L1" s="8"/>
      <c r="M1" s="8"/>
      <c r="N1" s="8"/>
      <c r="O1" s="8"/>
      <c r="P1" s="8"/>
    </row>
    <row r="2" spans="1:16" ht="24" customHeight="1">
      <c r="A2" s="9" t="s">
        <v>0</v>
      </c>
      <c r="B2" s="9"/>
      <c r="C2" s="9"/>
      <c r="D2" s="9"/>
      <c r="E2" s="9"/>
      <c r="F2" s="9"/>
      <c r="G2" s="9"/>
      <c r="H2" s="7"/>
      <c r="I2" s="8"/>
      <c r="J2" s="8"/>
      <c r="K2" s="8"/>
      <c r="L2" s="8"/>
      <c r="M2" s="8"/>
      <c r="N2" s="8"/>
      <c r="O2" s="8"/>
      <c r="P2" s="8"/>
    </row>
    <row r="3" spans="1:16" ht="15.75" customHeight="1">
      <c r="A3" s="10" t="s">
        <v>1</v>
      </c>
      <c r="B3" s="10"/>
      <c r="C3" s="10"/>
      <c r="D3" s="10"/>
      <c r="E3" s="10"/>
      <c r="F3" s="10"/>
      <c r="G3" s="10"/>
      <c r="H3" s="7"/>
      <c r="I3" s="8"/>
      <c r="J3" s="8"/>
      <c r="K3" s="8"/>
      <c r="L3" s="8"/>
      <c r="M3" s="8"/>
      <c r="N3" s="8"/>
      <c r="O3" s="8"/>
      <c r="P3" s="8"/>
    </row>
    <row r="4" spans="1:16" ht="18" customHeight="1">
      <c r="A4" s="10" t="s">
        <v>2</v>
      </c>
      <c r="B4" s="10"/>
      <c r="C4" s="10"/>
      <c r="D4" s="10"/>
      <c r="E4" s="10"/>
      <c r="F4" s="10"/>
      <c r="G4" s="10"/>
      <c r="H4" s="7"/>
      <c r="I4" s="8"/>
      <c r="J4" s="8"/>
      <c r="K4" s="8"/>
      <c r="L4" s="8"/>
      <c r="M4" s="8"/>
      <c r="N4" s="8"/>
      <c r="O4" s="8"/>
      <c r="P4" s="8"/>
    </row>
    <row r="5" spans="1:16" ht="27" customHeight="1">
      <c r="A5" s="11" t="s">
        <v>3</v>
      </c>
      <c r="B5" s="11"/>
      <c r="C5" s="11"/>
      <c r="D5" s="11"/>
      <c r="E5" s="11"/>
      <c r="F5" s="11"/>
      <c r="G5" s="11"/>
      <c r="H5" s="7"/>
      <c r="I5" s="8"/>
      <c r="J5" s="8"/>
      <c r="K5" s="8"/>
      <c r="L5" s="8"/>
      <c r="M5" s="8"/>
      <c r="N5" s="8"/>
      <c r="O5" s="8"/>
      <c r="P5" s="8"/>
    </row>
    <row r="6" spans="1:16" s="13" customFormat="1" ht="3" customHeight="1">
      <c r="A6" s="5" t="s">
        <v>4</v>
      </c>
      <c r="B6" s="6"/>
      <c r="C6" s="5"/>
      <c r="D6" s="5"/>
      <c r="E6" s="5"/>
      <c r="F6" s="5"/>
      <c r="G6" s="5"/>
      <c r="H6" s="12"/>
      <c r="I6" s="12"/>
      <c r="J6" s="12"/>
      <c r="K6" s="12"/>
      <c r="L6" s="12"/>
      <c r="M6" s="12"/>
      <c r="N6" s="12"/>
      <c r="O6" s="12"/>
      <c r="P6" s="12"/>
    </row>
    <row r="7" spans="1:16" s="13" customFormat="1" ht="45.75" customHeight="1">
      <c r="A7" s="14" t="s">
        <v>5</v>
      </c>
      <c r="B7" s="14"/>
      <c r="C7" s="14"/>
      <c r="D7" s="14"/>
      <c r="E7" s="14"/>
      <c r="F7" s="14"/>
      <c r="G7" s="14"/>
      <c r="H7" s="15"/>
      <c r="I7" s="12"/>
      <c r="J7" s="12"/>
      <c r="K7" s="12"/>
      <c r="L7" s="12"/>
      <c r="M7" s="12"/>
      <c r="N7" s="12"/>
      <c r="O7" s="12"/>
      <c r="P7" s="12"/>
    </row>
    <row r="8" spans="1:16" s="13" customFormat="1" ht="21.75" customHeight="1">
      <c r="A8" s="16" t="s">
        <v>6</v>
      </c>
      <c r="B8" s="17"/>
      <c r="C8" s="17"/>
      <c r="D8" s="17"/>
      <c r="E8" s="17"/>
      <c r="F8" s="17"/>
      <c r="G8" s="17"/>
      <c r="H8" s="15"/>
      <c r="I8" s="12"/>
      <c r="J8" s="12"/>
      <c r="K8" s="12"/>
      <c r="L8" s="12"/>
      <c r="M8" s="12"/>
      <c r="N8" s="12"/>
      <c r="O8" s="12"/>
      <c r="P8" s="12"/>
    </row>
    <row r="9" spans="1:16" s="13" customFormat="1" ht="21.75" customHeight="1">
      <c r="A9" s="18" t="s">
        <v>7</v>
      </c>
      <c r="B9" s="17"/>
      <c r="C9" s="17"/>
      <c r="D9" s="17"/>
      <c r="E9" s="17"/>
      <c r="F9" s="17"/>
      <c r="G9" s="17"/>
      <c r="H9" s="15"/>
      <c r="I9" s="12"/>
      <c r="J9" s="12"/>
      <c r="K9" s="12"/>
      <c r="L9" s="12"/>
      <c r="M9" s="12"/>
      <c r="N9" s="12"/>
      <c r="O9" s="12"/>
      <c r="P9" s="12"/>
    </row>
    <row r="10" spans="1:16" s="13" customFormat="1" ht="39.75" customHeight="1">
      <c r="A10" s="19"/>
      <c r="B10" s="19"/>
      <c r="C10" s="19"/>
      <c r="D10" s="19"/>
      <c r="E10" s="19"/>
      <c r="F10" s="19"/>
      <c r="G10" s="19"/>
      <c r="H10" s="15"/>
      <c r="I10" s="12"/>
      <c r="J10" s="12"/>
      <c r="K10" s="12"/>
      <c r="L10" s="12"/>
      <c r="M10" s="12"/>
      <c r="N10" s="12"/>
      <c r="O10" s="12"/>
      <c r="P10" s="12"/>
    </row>
    <row r="11" spans="1:16" s="22" customFormat="1" ht="9.75" customHeight="1">
      <c r="A11" s="9"/>
      <c r="B11" s="9"/>
      <c r="C11" s="9"/>
      <c r="D11" s="9"/>
      <c r="E11" s="9"/>
      <c r="F11" s="9"/>
      <c r="G11" s="9"/>
      <c r="H11" s="20"/>
      <c r="I11" s="21"/>
      <c r="J11" s="21"/>
      <c r="K11" s="21"/>
      <c r="L11" s="21"/>
      <c r="M11" s="21"/>
      <c r="N11" s="21"/>
      <c r="O11" s="21"/>
      <c r="P11" s="21"/>
    </row>
    <row r="12" spans="1:16" s="31" customFormat="1" ht="21.75" customHeight="1">
      <c r="A12" s="23" t="s">
        <v>8</v>
      </c>
      <c r="B12" s="24"/>
      <c r="C12" s="25"/>
      <c r="D12" s="26"/>
      <c r="E12" s="27"/>
      <c r="F12" s="28"/>
      <c r="G12" s="29"/>
      <c r="H12" s="30"/>
      <c r="I12" s="30"/>
      <c r="J12" s="30"/>
      <c r="K12" s="30"/>
      <c r="L12" s="30"/>
      <c r="M12" s="30"/>
      <c r="N12" s="30"/>
      <c r="O12" s="30"/>
      <c r="P12" s="30"/>
    </row>
    <row r="13" spans="1:16" s="22" customFormat="1" ht="15.75" customHeight="1">
      <c r="A13" s="32"/>
      <c r="B13" s="33"/>
      <c r="C13" s="34"/>
      <c r="D13" s="35"/>
      <c r="E13" s="32"/>
      <c r="F13" s="36"/>
      <c r="G13" s="37"/>
      <c r="H13" s="21"/>
      <c r="I13" s="21"/>
      <c r="J13" s="21"/>
      <c r="K13" s="21"/>
      <c r="L13" s="21"/>
      <c r="M13" s="21"/>
      <c r="N13" s="21"/>
      <c r="O13" s="21"/>
      <c r="P13" s="21"/>
    </row>
    <row r="14" spans="1:16" s="38" customFormat="1" ht="19.5" customHeight="1">
      <c r="A14" s="23" t="s">
        <v>9</v>
      </c>
      <c r="B14" s="24"/>
      <c r="C14" s="27"/>
      <c r="D14" s="26"/>
      <c r="E14" s="27"/>
      <c r="F14" s="28"/>
      <c r="G14" s="29"/>
      <c r="H14" s="30"/>
      <c r="I14" s="30"/>
      <c r="J14" s="30"/>
      <c r="K14" s="30"/>
      <c r="L14" s="30"/>
      <c r="M14" s="30"/>
      <c r="N14" s="30"/>
      <c r="O14" s="30"/>
      <c r="P14" s="30"/>
    </row>
    <row r="15" spans="1:16" s="38" customFormat="1" ht="9.75" customHeight="1">
      <c r="A15" s="23"/>
      <c r="B15" s="24"/>
      <c r="C15" s="27"/>
      <c r="D15" s="26"/>
      <c r="E15" s="27"/>
      <c r="F15" s="28"/>
      <c r="G15" s="29"/>
      <c r="H15" s="30"/>
      <c r="I15" s="30"/>
      <c r="J15" s="30"/>
      <c r="K15" s="30"/>
      <c r="L15" s="30"/>
      <c r="M15" s="30"/>
      <c r="N15" s="30"/>
      <c r="O15" s="30"/>
      <c r="P15" s="30"/>
    </row>
    <row r="16" spans="1:16" s="38" customFormat="1" ht="19.5" customHeight="1">
      <c r="A16" s="27" t="s">
        <v>10</v>
      </c>
      <c r="B16" s="39"/>
      <c r="C16" s="27"/>
      <c r="D16" s="26"/>
      <c r="E16" s="27"/>
      <c r="F16" s="28"/>
      <c r="G16" s="29"/>
      <c r="H16" s="30"/>
      <c r="I16" s="30"/>
      <c r="J16" s="30"/>
      <c r="K16" s="30"/>
      <c r="L16" s="30"/>
      <c r="M16" s="30"/>
      <c r="N16" s="30"/>
      <c r="O16" s="30"/>
      <c r="P16" s="30"/>
    </row>
    <row r="17" spans="1:16" s="38" customFormat="1" ht="15.75" customHeight="1">
      <c r="A17" s="27"/>
      <c r="B17" s="39"/>
      <c r="C17" s="27"/>
      <c r="D17" s="26"/>
      <c r="E17" s="27"/>
      <c r="F17" s="28"/>
      <c r="G17" s="29"/>
      <c r="H17" s="30"/>
      <c r="I17" s="30"/>
      <c r="J17" s="30"/>
      <c r="K17" s="30"/>
      <c r="L17" s="30"/>
      <c r="M17" s="30"/>
      <c r="N17" s="30"/>
      <c r="O17" s="30"/>
      <c r="P17" s="30"/>
    </row>
    <row r="18" spans="1:16" s="38" customFormat="1" ht="19.5" customHeight="1">
      <c r="A18" s="27" t="s">
        <v>11</v>
      </c>
      <c r="B18" s="39"/>
      <c r="C18" s="26" t="s">
        <v>12</v>
      </c>
      <c r="D18" s="40"/>
      <c r="E18" s="27" t="s">
        <v>13</v>
      </c>
      <c r="F18" s="41" t="s">
        <v>14</v>
      </c>
      <c r="G18" s="42">
        <f>D18*1</f>
        <v>0</v>
      </c>
      <c r="H18" s="30"/>
      <c r="I18" s="30"/>
      <c r="J18" s="30"/>
      <c r="K18" s="30"/>
      <c r="L18" s="30"/>
      <c r="M18" s="30"/>
      <c r="N18" s="30"/>
      <c r="O18" s="30"/>
      <c r="P18" s="30"/>
    </row>
    <row r="19" spans="1:16" s="38" customFormat="1" ht="19.5" customHeight="1">
      <c r="A19" s="27" t="s">
        <v>15</v>
      </c>
      <c r="B19" s="39"/>
      <c r="C19" s="26" t="s">
        <v>12</v>
      </c>
      <c r="D19" s="40"/>
      <c r="E19" s="27" t="s">
        <v>13</v>
      </c>
      <c r="F19" s="41" t="s">
        <v>16</v>
      </c>
      <c r="G19" s="43">
        <f>D19*1.1</f>
        <v>0</v>
      </c>
      <c r="H19" s="44"/>
      <c r="I19" s="44"/>
      <c r="J19" s="44"/>
      <c r="K19" s="30"/>
      <c r="L19" s="30"/>
      <c r="M19" s="30"/>
      <c r="N19" s="30"/>
      <c r="O19" s="30"/>
      <c r="P19" s="30"/>
    </row>
    <row r="20" spans="1:16" s="38" customFormat="1" ht="19.5" customHeight="1">
      <c r="A20" s="27" t="s">
        <v>17</v>
      </c>
      <c r="B20" s="39"/>
      <c r="C20" s="26" t="s">
        <v>12</v>
      </c>
      <c r="D20" s="40"/>
      <c r="E20" s="27" t="s">
        <v>13</v>
      </c>
      <c r="F20" s="41" t="s">
        <v>18</v>
      </c>
      <c r="G20" s="43">
        <f>D20*1.2</f>
        <v>0</v>
      </c>
      <c r="H20" s="44"/>
      <c r="I20" s="45"/>
      <c r="J20" s="44"/>
      <c r="K20" s="30"/>
      <c r="L20" s="30"/>
      <c r="M20" s="30"/>
      <c r="N20" s="30"/>
      <c r="O20" s="30"/>
      <c r="P20" s="30"/>
    </row>
    <row r="21" spans="1:16" s="38" customFormat="1" ht="19.5" customHeight="1">
      <c r="A21" s="46" t="s">
        <v>19</v>
      </c>
      <c r="B21" s="39"/>
      <c r="C21" s="27"/>
      <c r="D21" s="47"/>
      <c r="E21" s="27"/>
      <c r="F21" s="41"/>
      <c r="G21" s="48"/>
      <c r="H21" s="44"/>
      <c r="I21" s="44"/>
      <c r="J21" s="44"/>
      <c r="K21" s="30"/>
      <c r="L21" s="30"/>
      <c r="M21" s="30"/>
      <c r="N21" s="30"/>
      <c r="O21" s="30"/>
      <c r="P21" s="30"/>
    </row>
    <row r="22" spans="1:16" s="38" customFormat="1" ht="19.5" customHeight="1">
      <c r="A22" s="27" t="s">
        <v>20</v>
      </c>
      <c r="B22" s="39"/>
      <c r="C22" s="26" t="s">
        <v>12</v>
      </c>
      <c r="D22" s="40"/>
      <c r="E22" s="39" t="s">
        <v>13</v>
      </c>
      <c r="F22" s="49">
        <v>0.5</v>
      </c>
      <c r="G22" s="42">
        <f>D22*0.5</f>
        <v>0</v>
      </c>
      <c r="H22" s="30"/>
      <c r="I22" s="30"/>
      <c r="J22" s="30"/>
      <c r="K22" s="30"/>
      <c r="L22" s="30"/>
      <c r="M22" s="30"/>
      <c r="N22" s="30"/>
      <c r="O22" s="30"/>
      <c r="P22" s="30"/>
    </row>
    <row r="23" spans="1:16" s="38" customFormat="1" ht="19.5" customHeight="1">
      <c r="A23" s="27" t="s">
        <v>21</v>
      </c>
      <c r="B23" s="39"/>
      <c r="C23" s="26" t="s">
        <v>12</v>
      </c>
      <c r="D23" s="40"/>
      <c r="E23" s="39" t="s">
        <v>13</v>
      </c>
      <c r="F23" s="49">
        <v>0.2</v>
      </c>
      <c r="G23" s="43">
        <f>D23*0.2</f>
        <v>0</v>
      </c>
      <c r="H23" s="30"/>
      <c r="I23" s="30"/>
      <c r="J23" s="30"/>
      <c r="K23" s="30"/>
      <c r="L23" s="30"/>
      <c r="M23" s="30"/>
      <c r="N23" s="30"/>
      <c r="O23" s="30"/>
      <c r="P23" s="30"/>
    </row>
    <row r="24" spans="1:16" s="38" customFormat="1" ht="19.5" customHeight="1">
      <c r="A24" s="27" t="s">
        <v>22</v>
      </c>
      <c r="B24" s="39"/>
      <c r="C24" s="26" t="s">
        <v>12</v>
      </c>
      <c r="D24" s="40"/>
      <c r="E24" s="39" t="s">
        <v>13</v>
      </c>
      <c r="F24" s="49">
        <v>0.25</v>
      </c>
      <c r="G24" s="43">
        <f>D24*0.25</f>
        <v>0</v>
      </c>
      <c r="H24" s="30"/>
      <c r="I24" s="30"/>
      <c r="J24" s="30"/>
      <c r="K24" s="30"/>
      <c r="L24" s="30"/>
      <c r="M24" s="30"/>
      <c r="N24" s="30"/>
      <c r="O24" s="30"/>
      <c r="P24" s="30"/>
    </row>
    <row r="25" spans="1:16" s="38" customFormat="1" ht="19.5" customHeight="1">
      <c r="A25" s="27" t="s">
        <v>23</v>
      </c>
      <c r="B25" s="39"/>
      <c r="C25" s="26" t="s">
        <v>12</v>
      </c>
      <c r="D25" s="40"/>
      <c r="E25" s="39" t="s">
        <v>13</v>
      </c>
      <c r="F25" s="49">
        <v>0.15</v>
      </c>
      <c r="G25" s="43">
        <f>D25*0.15</f>
        <v>0</v>
      </c>
      <c r="H25" s="30"/>
      <c r="I25" s="30"/>
      <c r="J25" s="30"/>
      <c r="K25" s="30"/>
      <c r="L25" s="30"/>
      <c r="M25" s="30"/>
      <c r="N25" s="30"/>
      <c r="O25" s="30"/>
      <c r="P25" s="30"/>
    </row>
    <row r="26" spans="1:16" s="38" customFormat="1" ht="19.5" customHeight="1">
      <c r="A26" s="27" t="s">
        <v>24</v>
      </c>
      <c r="B26" s="39"/>
      <c r="C26" s="26" t="s">
        <v>12</v>
      </c>
      <c r="D26" s="40"/>
      <c r="E26" s="39" t="s">
        <v>13</v>
      </c>
      <c r="F26" s="49">
        <v>0.1</v>
      </c>
      <c r="G26" s="43">
        <f>D26*0.1</f>
        <v>0</v>
      </c>
      <c r="H26" s="30"/>
      <c r="I26" s="30"/>
      <c r="J26" s="30"/>
      <c r="K26" s="30"/>
      <c r="L26" s="30"/>
      <c r="M26" s="30"/>
      <c r="N26" s="30"/>
      <c r="O26" s="30"/>
      <c r="P26" s="30"/>
    </row>
    <row r="27" spans="1:16" s="38" customFormat="1" ht="15" customHeight="1">
      <c r="A27" s="27"/>
      <c r="B27" s="39"/>
      <c r="C27" s="27"/>
      <c r="D27" s="50"/>
      <c r="E27" s="27"/>
      <c r="F27" s="51"/>
      <c r="G27" s="50"/>
      <c r="H27" s="30"/>
      <c r="I27" s="30"/>
      <c r="J27" s="30"/>
      <c r="K27" s="30"/>
      <c r="L27" s="30"/>
      <c r="M27" s="30"/>
      <c r="N27" s="30"/>
      <c r="O27" s="30"/>
      <c r="P27" s="30"/>
    </row>
    <row r="28" spans="1:16" s="38" customFormat="1" ht="15" customHeight="1">
      <c r="A28" s="27"/>
      <c r="B28" s="39"/>
      <c r="C28" s="27"/>
      <c r="D28" s="26"/>
      <c r="E28" s="27"/>
      <c r="F28" s="28"/>
      <c r="G28" s="29"/>
      <c r="H28" s="30"/>
      <c r="I28" s="30"/>
      <c r="J28" s="30"/>
      <c r="K28" s="30"/>
      <c r="L28" s="30"/>
      <c r="M28" s="30"/>
      <c r="N28" s="30"/>
      <c r="O28" s="30"/>
      <c r="P28" s="30"/>
    </row>
    <row r="29" spans="1:16" s="38" customFormat="1" ht="19.5" customHeight="1">
      <c r="A29" s="32" t="s">
        <v>25</v>
      </c>
      <c r="B29" s="39"/>
      <c r="C29" s="26"/>
      <c r="D29" s="52"/>
      <c r="E29" s="39"/>
      <c r="F29" s="51" t="s">
        <v>12</v>
      </c>
      <c r="G29" s="53">
        <f>SUM(G18:G26)</f>
        <v>0</v>
      </c>
      <c r="H29" s="30"/>
      <c r="I29" s="30"/>
      <c r="J29" s="30"/>
      <c r="K29" s="30"/>
      <c r="L29" s="30"/>
      <c r="M29" s="30"/>
      <c r="N29" s="30"/>
      <c r="O29" s="30"/>
      <c r="P29" s="30"/>
    </row>
    <row r="30" spans="1:16" s="38" customFormat="1" ht="33" customHeight="1">
      <c r="A30" s="27"/>
      <c r="B30" s="39"/>
      <c r="C30" s="27"/>
      <c r="D30" s="26"/>
      <c r="E30" s="27"/>
      <c r="F30" s="28"/>
      <c r="G30" s="29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9.5" customHeight="1">
      <c r="A31" s="54" t="s">
        <v>26</v>
      </c>
      <c r="B31" s="55"/>
      <c r="C31" s="39"/>
      <c r="D31" s="29"/>
      <c r="E31" s="56"/>
      <c r="F31" s="41"/>
      <c r="G31" s="57"/>
      <c r="H31" s="8"/>
      <c r="I31" s="8"/>
      <c r="J31" s="8"/>
      <c r="K31" s="8"/>
      <c r="L31" s="8"/>
      <c r="M31" s="8"/>
      <c r="N31" s="8"/>
      <c r="O31" s="8"/>
      <c r="P31" s="8"/>
    </row>
    <row r="32" spans="1:16" ht="19.5" customHeight="1">
      <c r="A32" s="58" t="s">
        <v>27</v>
      </c>
      <c r="B32" s="58"/>
      <c r="C32" s="58"/>
      <c r="D32" s="58"/>
      <c r="E32" s="58"/>
      <c r="F32" s="58"/>
      <c r="G32" s="58"/>
      <c r="H32" s="8"/>
      <c r="I32" s="8"/>
      <c r="J32" s="8"/>
      <c r="K32" s="8"/>
      <c r="L32" s="8"/>
      <c r="M32" s="8"/>
      <c r="N32" s="8"/>
      <c r="O32" s="8"/>
      <c r="P32" s="8"/>
    </row>
    <row r="33" spans="1:16" ht="9.75" customHeight="1">
      <c r="A33" s="27"/>
      <c r="B33" s="39"/>
      <c r="C33" s="39"/>
      <c r="D33" s="29"/>
      <c r="E33" s="56"/>
      <c r="F33" s="41"/>
      <c r="G33" s="57"/>
      <c r="H33" s="8"/>
      <c r="I33" s="8"/>
      <c r="J33" s="8"/>
      <c r="K33" s="8"/>
      <c r="L33" s="8"/>
      <c r="M33" s="8"/>
      <c r="N33" s="8"/>
      <c r="O33" s="8"/>
      <c r="P33" s="8"/>
    </row>
    <row r="34" spans="1:16" ht="27" customHeight="1">
      <c r="A34" s="27"/>
      <c r="B34" s="39"/>
      <c r="C34" s="39"/>
      <c r="D34" s="29"/>
      <c r="E34" s="56"/>
      <c r="F34" s="41"/>
      <c r="G34" s="57"/>
      <c r="H34" s="8"/>
      <c r="I34" s="8"/>
      <c r="J34" s="8"/>
      <c r="K34" s="8"/>
      <c r="L34" s="8"/>
      <c r="M34" s="8"/>
      <c r="N34" s="8"/>
      <c r="O34" s="8"/>
      <c r="P34" s="8"/>
    </row>
    <row r="35" spans="1:16" ht="19.5" customHeight="1">
      <c r="A35" s="54" t="s">
        <v>28</v>
      </c>
      <c r="B35" s="55"/>
      <c r="C35" s="39"/>
      <c r="D35" s="29"/>
      <c r="E35" s="56"/>
      <c r="F35" s="41"/>
      <c r="G35" s="57"/>
      <c r="H35" s="8"/>
      <c r="I35" s="8"/>
      <c r="J35" s="8"/>
      <c r="K35" s="8"/>
      <c r="L35" s="8"/>
      <c r="M35" s="8"/>
      <c r="N35" s="8"/>
      <c r="O35" s="8"/>
      <c r="P35" s="8"/>
    </row>
    <row r="36" spans="1:16" ht="19.5" customHeight="1">
      <c r="A36" s="27" t="s">
        <v>29</v>
      </c>
      <c r="B36" s="39"/>
      <c r="C36" s="39"/>
      <c r="D36" s="29"/>
      <c r="E36" s="56"/>
      <c r="F36" s="41"/>
      <c r="G36" s="57"/>
      <c r="H36" s="8"/>
      <c r="I36" s="8"/>
      <c r="J36" s="8"/>
      <c r="K36" s="8"/>
      <c r="L36" s="8"/>
      <c r="M36" s="8"/>
      <c r="N36" s="8"/>
      <c r="O36" s="8"/>
      <c r="P36" s="8"/>
    </row>
    <row r="37" spans="1:16" ht="19.5" customHeight="1">
      <c r="A37" s="27" t="s">
        <v>30</v>
      </c>
      <c r="B37" s="59"/>
      <c r="C37" s="41" t="s">
        <v>31</v>
      </c>
      <c r="D37" s="60"/>
      <c r="E37" s="56"/>
      <c r="F37" s="41"/>
      <c r="G37" s="61">
        <f>IF($B37&gt;0,2,0)</f>
        <v>0</v>
      </c>
      <c r="H37" s="8"/>
      <c r="I37" s="62">
        <f>IF($B37&gt;0,2,1)</f>
        <v>1</v>
      </c>
      <c r="J37" s="8"/>
      <c r="K37" s="8"/>
      <c r="L37" s="8"/>
      <c r="M37" s="8"/>
      <c r="N37" s="8"/>
      <c r="O37" s="8"/>
      <c r="P37" s="8"/>
    </row>
    <row r="38" spans="1:16" ht="19.5" customHeight="1">
      <c r="A38" s="27" t="s">
        <v>32</v>
      </c>
      <c r="B38" s="59"/>
      <c r="C38" s="41" t="s">
        <v>33</v>
      </c>
      <c r="D38" s="60"/>
      <c r="E38" s="56"/>
      <c r="F38" s="41"/>
      <c r="G38" s="63">
        <f>IF($B38&gt;0,1.25,0)</f>
        <v>0</v>
      </c>
      <c r="H38" s="8"/>
      <c r="I38" s="62">
        <f>IF($B38&gt;0,1.25,1)</f>
        <v>1</v>
      </c>
      <c r="J38" s="8"/>
      <c r="K38" s="8"/>
      <c r="L38" s="8"/>
      <c r="M38" s="8"/>
      <c r="N38" s="8"/>
      <c r="O38" s="8"/>
      <c r="P38" s="8"/>
    </row>
    <row r="39" spans="1:16" ht="19.5" customHeight="1">
      <c r="A39" s="27" t="s">
        <v>34</v>
      </c>
      <c r="B39" s="59"/>
      <c r="C39" s="41" t="s">
        <v>35</v>
      </c>
      <c r="D39" s="60"/>
      <c r="E39" s="56"/>
      <c r="F39" s="41"/>
      <c r="G39" s="63">
        <f>IF($B39&gt;0,1.05,0)</f>
        <v>0</v>
      </c>
      <c r="H39" s="8"/>
      <c r="I39" s="62">
        <f>IF($B39&gt;0,1.05,1)</f>
        <v>1</v>
      </c>
      <c r="J39" s="8"/>
      <c r="K39" s="8"/>
      <c r="L39" s="8"/>
      <c r="M39" s="8"/>
      <c r="N39" s="8"/>
      <c r="O39" s="8"/>
      <c r="P39" s="8"/>
    </row>
    <row r="40" spans="1:16" ht="19.5" customHeight="1">
      <c r="A40" s="27" t="s">
        <v>36</v>
      </c>
      <c r="B40" s="59"/>
      <c r="C40" s="41" t="s">
        <v>37</v>
      </c>
      <c r="D40" s="60"/>
      <c r="E40" s="56"/>
      <c r="F40" s="41"/>
      <c r="G40" s="63">
        <f>IF($B40&gt;0,0.8,0)</f>
        <v>0</v>
      </c>
      <c r="H40" s="8"/>
      <c r="I40" s="62">
        <f>IF($B40&gt;0,0.8,1)</f>
        <v>1</v>
      </c>
      <c r="J40" s="8"/>
      <c r="K40" s="8"/>
      <c r="L40" s="8"/>
      <c r="M40" s="8"/>
      <c r="N40" s="8"/>
      <c r="O40" s="8"/>
      <c r="P40" s="8"/>
    </row>
    <row r="41" spans="1:16" ht="19.5" customHeight="1">
      <c r="A41" s="27" t="s">
        <v>38</v>
      </c>
      <c r="B41" s="59"/>
      <c r="C41" s="41" t="s">
        <v>39</v>
      </c>
      <c r="D41" s="60"/>
      <c r="E41" s="56"/>
      <c r="F41" s="41"/>
      <c r="G41" s="63">
        <f>IF($B41&gt;0,0.5,0)</f>
        <v>0</v>
      </c>
      <c r="H41" s="8"/>
      <c r="I41" s="62">
        <f>IF($B41&gt;0,0.5,1)</f>
        <v>1</v>
      </c>
      <c r="J41" s="8"/>
      <c r="K41" s="8"/>
      <c r="L41" s="8"/>
      <c r="M41" s="8"/>
      <c r="N41" s="8"/>
      <c r="O41" s="8"/>
      <c r="P41" s="8"/>
    </row>
    <row r="42" spans="1:16" ht="19.5" customHeight="1">
      <c r="A42" s="27" t="s">
        <v>40</v>
      </c>
      <c r="B42" s="59"/>
      <c r="C42" s="41" t="s">
        <v>41</v>
      </c>
      <c r="D42" s="60"/>
      <c r="E42" s="56"/>
      <c r="F42" s="41"/>
      <c r="G42" s="63">
        <f>IF($B42&gt;0,0.7,0)</f>
        <v>0</v>
      </c>
      <c r="H42" s="8"/>
      <c r="I42" s="62">
        <f>IF($B42&gt;0,0.7,1)</f>
        <v>1</v>
      </c>
      <c r="J42" s="8"/>
      <c r="K42" s="8"/>
      <c r="L42" s="8"/>
      <c r="M42" s="8"/>
      <c r="N42" s="8"/>
      <c r="O42" s="8"/>
      <c r="P42" s="8"/>
    </row>
    <row r="43" spans="1:16" ht="19.5" customHeight="1">
      <c r="A43" s="27" t="s">
        <v>42</v>
      </c>
      <c r="B43" s="59"/>
      <c r="C43" s="41" t="s">
        <v>43</v>
      </c>
      <c r="D43" s="60"/>
      <c r="E43" s="56"/>
      <c r="F43" s="41"/>
      <c r="G43" s="63">
        <f>IF($B43&gt;0,1.4,0)</f>
        <v>0</v>
      </c>
      <c r="H43" s="8"/>
      <c r="I43" s="62">
        <f>IF($B43&gt;0,1.4,1)</f>
        <v>1</v>
      </c>
      <c r="J43" s="8"/>
      <c r="K43" s="8"/>
      <c r="L43" s="8"/>
      <c r="M43" s="8"/>
      <c r="N43" s="8"/>
      <c r="O43" s="8"/>
      <c r="P43" s="8"/>
    </row>
    <row r="44" spans="1:16" ht="36" customHeight="1">
      <c r="A44" s="27"/>
      <c r="B44" s="39"/>
      <c r="C44" s="39"/>
      <c r="D44" s="64"/>
      <c r="E44" s="56"/>
      <c r="F44" s="41"/>
      <c r="G44" s="57"/>
      <c r="H44" s="8"/>
      <c r="I44" s="62"/>
      <c r="J44" s="8"/>
      <c r="K44" s="8"/>
      <c r="L44" s="8"/>
      <c r="M44" s="8"/>
      <c r="N44" s="8"/>
      <c r="O44" s="8"/>
      <c r="P44" s="8"/>
    </row>
    <row r="45" spans="1:16" ht="19.5" customHeight="1">
      <c r="A45" s="25" t="s">
        <v>44</v>
      </c>
      <c r="B45" s="25"/>
      <c r="C45" s="25"/>
      <c r="D45" s="25"/>
      <c r="E45" s="25"/>
      <c r="F45" s="25"/>
      <c r="G45" s="25"/>
      <c r="H45" s="8"/>
      <c r="I45" s="62"/>
      <c r="J45" s="8"/>
      <c r="K45" s="8"/>
      <c r="L45" s="8"/>
      <c r="M45" s="8"/>
      <c r="N45" s="8"/>
      <c r="O45" s="8"/>
      <c r="P45" s="8"/>
    </row>
    <row r="46" spans="1:16" ht="19.5" customHeight="1">
      <c r="A46" s="27" t="s">
        <v>45</v>
      </c>
      <c r="B46" s="59"/>
      <c r="C46" s="41" t="s">
        <v>46</v>
      </c>
      <c r="D46" s="60"/>
      <c r="E46" s="56"/>
      <c r="F46" s="41"/>
      <c r="G46" s="65">
        <f>IF($B46&gt;0,1.1,0)</f>
        <v>0</v>
      </c>
      <c r="H46" s="8"/>
      <c r="I46" s="62">
        <f>IF($B46&gt;0,1.1,1)</f>
        <v>1</v>
      </c>
      <c r="J46" s="8"/>
      <c r="K46" s="8"/>
      <c r="L46" s="8"/>
      <c r="M46" s="8"/>
      <c r="N46" s="8"/>
      <c r="O46" s="8"/>
      <c r="P46" s="8"/>
    </row>
    <row r="47" spans="1:16" ht="39.75" customHeight="1">
      <c r="A47" s="66" t="s">
        <v>47</v>
      </c>
      <c r="B47" s="66"/>
      <c r="C47" s="66"/>
      <c r="D47" s="66"/>
      <c r="E47" s="56"/>
      <c r="F47" s="41"/>
      <c r="G47" s="57"/>
      <c r="H47" s="8"/>
      <c r="I47" s="62"/>
      <c r="J47" s="8"/>
      <c r="K47" s="8"/>
      <c r="L47" s="8"/>
      <c r="M47" s="8"/>
      <c r="N47" s="8"/>
      <c r="O47" s="8"/>
      <c r="P47" s="8"/>
    </row>
    <row r="48" spans="1:16" ht="19.5" customHeight="1">
      <c r="A48" s="28" t="s">
        <v>48</v>
      </c>
      <c r="B48" s="39"/>
      <c r="C48" s="67"/>
      <c r="D48" s="64"/>
      <c r="E48" s="56"/>
      <c r="F48" s="41"/>
      <c r="G48" s="57"/>
      <c r="H48" s="8"/>
      <c r="I48" s="62"/>
      <c r="J48" s="8"/>
      <c r="K48" s="8"/>
      <c r="L48" s="8"/>
      <c r="M48" s="8"/>
      <c r="N48" s="8"/>
      <c r="O48" s="8"/>
      <c r="P48" s="8"/>
    </row>
    <row r="49" spans="1:16" ht="19.5" customHeight="1">
      <c r="A49" s="27" t="s">
        <v>49</v>
      </c>
      <c r="B49" s="59"/>
      <c r="C49" s="41" t="s">
        <v>50</v>
      </c>
      <c r="D49" s="60"/>
      <c r="E49" s="56"/>
      <c r="F49" s="41"/>
      <c r="G49" s="65">
        <f>IF($B49&gt;0,0.85,0)</f>
        <v>0</v>
      </c>
      <c r="H49" s="8"/>
      <c r="I49" s="62">
        <f>IF($B49&gt;0,0.85,1)</f>
        <v>1</v>
      </c>
      <c r="J49" s="8"/>
      <c r="K49" s="8"/>
      <c r="L49" s="8"/>
      <c r="M49" s="8"/>
      <c r="N49" s="8"/>
      <c r="O49" s="8"/>
      <c r="P49" s="8"/>
    </row>
    <row r="50" spans="1:16" ht="19.5" customHeight="1">
      <c r="A50" s="27" t="s">
        <v>51</v>
      </c>
      <c r="B50" s="59"/>
      <c r="C50" s="41" t="s">
        <v>52</v>
      </c>
      <c r="D50" s="60"/>
      <c r="E50" s="56"/>
      <c r="F50" s="41"/>
      <c r="G50" s="68">
        <f>IF($B50&gt;0,1,0)</f>
        <v>0</v>
      </c>
      <c r="H50" s="8"/>
      <c r="I50" s="62">
        <f>IF($B50&gt;0,1,1)</f>
        <v>1</v>
      </c>
      <c r="J50" s="8"/>
      <c r="K50" s="8"/>
      <c r="L50" s="8"/>
      <c r="M50" s="8"/>
      <c r="N50" s="8"/>
      <c r="O50" s="8"/>
      <c r="P50" s="8"/>
    </row>
    <row r="51" spans="1:16" ht="19.5" customHeight="1">
      <c r="A51" s="27" t="s">
        <v>53</v>
      </c>
      <c r="B51" s="59"/>
      <c r="C51" s="41" t="s">
        <v>54</v>
      </c>
      <c r="D51" s="60"/>
      <c r="E51" s="56"/>
      <c r="F51" s="41"/>
      <c r="G51" s="68">
        <f>IF($B51&gt;0,1.2,0)</f>
        <v>0</v>
      </c>
      <c r="H51" s="8"/>
      <c r="I51" s="62">
        <f>IF($B51&gt;0,1.2,1)</f>
        <v>1</v>
      </c>
      <c r="J51" s="8"/>
      <c r="K51" s="8"/>
      <c r="L51" s="8"/>
      <c r="M51" s="8"/>
      <c r="N51" s="8"/>
      <c r="O51" s="8"/>
      <c r="P51" s="8"/>
    </row>
    <row r="52" spans="1:16" ht="19.5" customHeight="1">
      <c r="A52" s="27" t="s">
        <v>55</v>
      </c>
      <c r="B52" s="59"/>
      <c r="C52" s="41" t="s">
        <v>56</v>
      </c>
      <c r="D52" s="60"/>
      <c r="E52" s="56"/>
      <c r="F52" s="41"/>
      <c r="G52" s="68">
        <f>IF($B52&gt;0,0.9,0)</f>
        <v>0</v>
      </c>
      <c r="H52" s="8"/>
      <c r="I52" s="62">
        <f>IF($B52&gt;0,0.9,1)</f>
        <v>1</v>
      </c>
      <c r="J52" s="8"/>
      <c r="K52" s="8"/>
      <c r="L52" s="8"/>
      <c r="M52" s="8"/>
      <c r="N52" s="8"/>
      <c r="O52" s="8"/>
      <c r="P52" s="8"/>
    </row>
    <row r="53" spans="1:16" ht="19.5" customHeight="1">
      <c r="A53" s="27" t="s">
        <v>57</v>
      </c>
      <c r="B53" s="59"/>
      <c r="C53" s="41" t="s">
        <v>58</v>
      </c>
      <c r="D53" s="60"/>
      <c r="E53" s="56"/>
      <c r="F53" s="41"/>
      <c r="G53" s="68">
        <f>IF($B53&gt;0,1.3,0)</f>
        <v>0</v>
      </c>
      <c r="H53" s="8"/>
      <c r="I53" s="62">
        <f>IF($B53&gt;0,1.3,1)</f>
        <v>1</v>
      </c>
      <c r="J53" s="8"/>
      <c r="K53" s="8"/>
      <c r="L53" s="8"/>
      <c r="M53" s="8"/>
      <c r="N53" s="8"/>
      <c r="O53" s="8"/>
      <c r="P53" s="8"/>
    </row>
    <row r="54" spans="1:16" ht="15.75">
      <c r="A54" s="27"/>
      <c r="B54" s="39"/>
      <c r="C54" s="39"/>
      <c r="D54" s="50"/>
      <c r="E54" s="56"/>
      <c r="F54" s="41"/>
      <c r="G54" s="57"/>
      <c r="H54" s="8"/>
      <c r="I54" s="62"/>
      <c r="J54" s="8"/>
      <c r="K54" s="8"/>
      <c r="L54" s="8"/>
      <c r="M54" s="8"/>
      <c r="N54" s="8"/>
      <c r="O54" s="8"/>
      <c r="P54" s="8"/>
    </row>
    <row r="55" spans="1:16" ht="19.5" customHeight="1">
      <c r="A55" s="27" t="s">
        <v>59</v>
      </c>
      <c r="B55" s="39"/>
      <c r="C55" s="39"/>
      <c r="D55" s="50"/>
      <c r="E55" s="56"/>
      <c r="F55" s="41"/>
      <c r="G55" s="57"/>
      <c r="H55" s="8"/>
      <c r="I55" s="62"/>
      <c r="J55" s="8"/>
      <c r="K55" s="8"/>
      <c r="L55" s="8"/>
      <c r="M55" s="8"/>
      <c r="N55" s="8"/>
      <c r="O55" s="8"/>
      <c r="P55" s="8"/>
    </row>
    <row r="56" spans="1:16" ht="19.5" customHeight="1">
      <c r="A56" s="27" t="s">
        <v>60</v>
      </c>
      <c r="B56" s="59"/>
      <c r="C56" s="41" t="s">
        <v>37</v>
      </c>
      <c r="D56" s="60"/>
      <c r="E56" s="56"/>
      <c r="F56" s="41"/>
      <c r="G56" s="65">
        <f>IF($B56&gt;0,0.8,0)</f>
        <v>0</v>
      </c>
      <c r="H56" s="8"/>
      <c r="I56" s="62">
        <f>IF($B56&gt;0,0.8,1)</f>
        <v>1</v>
      </c>
      <c r="J56" s="8"/>
      <c r="K56" s="8"/>
      <c r="L56" s="8"/>
      <c r="M56" s="8"/>
      <c r="N56" s="8"/>
      <c r="O56" s="8"/>
      <c r="P56" s="8"/>
    </row>
    <row r="57" spans="1:16" ht="19.5" customHeight="1">
      <c r="A57" s="27" t="s">
        <v>61</v>
      </c>
      <c r="B57" s="59"/>
      <c r="C57" s="41" t="s">
        <v>56</v>
      </c>
      <c r="D57" s="60"/>
      <c r="E57" s="56"/>
      <c r="F57" s="41"/>
      <c r="G57" s="68">
        <f>IF($B57&gt;0,0.9,0)</f>
        <v>0</v>
      </c>
      <c r="H57" s="8"/>
      <c r="I57" s="62">
        <f>IF($B57&gt;0,0.9,1)</f>
        <v>1</v>
      </c>
      <c r="J57" s="8"/>
      <c r="K57" s="8"/>
      <c r="L57" s="8"/>
      <c r="M57" s="8"/>
      <c r="N57" s="8"/>
      <c r="O57" s="8"/>
      <c r="P57" s="8"/>
    </row>
    <row r="58" spans="1:16" ht="19.5" customHeight="1">
      <c r="A58" s="27" t="s">
        <v>62</v>
      </c>
      <c r="B58" s="59"/>
      <c r="C58" s="41" t="s">
        <v>52</v>
      </c>
      <c r="D58" s="60"/>
      <c r="E58" s="56"/>
      <c r="F58" s="41"/>
      <c r="G58" s="68">
        <f aca="true" t="shared" si="0" ref="G58:G59">IF($B58&gt;0,1,0)</f>
        <v>0</v>
      </c>
      <c r="H58" s="8"/>
      <c r="I58" s="62">
        <f aca="true" t="shared" si="1" ref="I58:I59">IF($B58&gt;0,1,1)</f>
        <v>1</v>
      </c>
      <c r="J58" s="8"/>
      <c r="K58" s="8"/>
      <c r="L58" s="8"/>
      <c r="M58" s="8"/>
      <c r="N58" s="8"/>
      <c r="O58" s="8"/>
      <c r="P58" s="8"/>
    </row>
    <row r="59" spans="1:16" ht="19.5" customHeight="1">
      <c r="A59" s="27" t="s">
        <v>63</v>
      </c>
      <c r="B59" s="59"/>
      <c r="C59" s="41" t="s">
        <v>52</v>
      </c>
      <c r="D59" s="60"/>
      <c r="E59" s="56"/>
      <c r="F59" s="41"/>
      <c r="G59" s="65">
        <f t="shared" si="0"/>
        <v>0</v>
      </c>
      <c r="H59" s="8"/>
      <c r="I59" s="62">
        <f t="shared" si="1"/>
        <v>1</v>
      </c>
      <c r="J59" s="8"/>
      <c r="K59" s="8"/>
      <c r="L59" s="8"/>
      <c r="M59" s="8"/>
      <c r="N59" s="8"/>
      <c r="O59" s="8"/>
      <c r="P59" s="8"/>
    </row>
    <row r="60" spans="1:16" ht="19.5" customHeight="1">
      <c r="A60" s="27" t="s">
        <v>64</v>
      </c>
      <c r="B60" s="59"/>
      <c r="C60" s="41" t="s">
        <v>65</v>
      </c>
      <c r="D60" s="60"/>
      <c r="E60" s="56"/>
      <c r="F60" s="41"/>
      <c r="G60" s="68">
        <f>IF($B60&gt;0,0.95,0)</f>
        <v>0</v>
      </c>
      <c r="H60" s="8"/>
      <c r="I60" s="62">
        <f>IF($B60&gt;0,0.95,1)</f>
        <v>1</v>
      </c>
      <c r="J60" s="8"/>
      <c r="K60" s="8"/>
      <c r="L60" s="8"/>
      <c r="M60" s="8"/>
      <c r="N60" s="8"/>
      <c r="O60" s="8"/>
      <c r="P60" s="8"/>
    </row>
    <row r="61" spans="1:16" ht="19.5" customHeight="1">
      <c r="A61" s="27" t="s">
        <v>66</v>
      </c>
      <c r="B61" s="59"/>
      <c r="C61" s="41" t="s">
        <v>54</v>
      </c>
      <c r="D61" s="60"/>
      <c r="E61" s="56"/>
      <c r="F61" s="41"/>
      <c r="G61" s="68">
        <f>IF($B61&gt;0,1.2,0)</f>
        <v>0</v>
      </c>
      <c r="H61" s="8"/>
      <c r="I61" s="62">
        <f>IF($B61&gt;0,1.2,1)</f>
        <v>1</v>
      </c>
      <c r="J61" s="8"/>
      <c r="K61" s="8"/>
      <c r="L61" s="8"/>
      <c r="M61" s="8"/>
      <c r="N61" s="8"/>
      <c r="O61" s="8"/>
      <c r="P61" s="8"/>
    </row>
    <row r="62" spans="1:16" ht="19.5" customHeight="1">
      <c r="A62" s="27" t="s">
        <v>67</v>
      </c>
      <c r="B62" s="59"/>
      <c r="C62" s="41" t="s">
        <v>46</v>
      </c>
      <c r="D62" s="60"/>
      <c r="E62" s="56"/>
      <c r="F62" s="41"/>
      <c r="G62" s="65">
        <f>IF($B62&gt;0,1.1,0)</f>
        <v>0</v>
      </c>
      <c r="H62" s="8"/>
      <c r="I62" s="62">
        <f>IF($B62&gt;0,1.1,1)</f>
        <v>1</v>
      </c>
      <c r="J62" s="8"/>
      <c r="K62" s="8"/>
      <c r="L62" s="8"/>
      <c r="M62" s="8"/>
      <c r="N62" s="8"/>
      <c r="O62" s="8"/>
      <c r="P62" s="8"/>
    </row>
    <row r="63" spans="1:16" ht="12.75">
      <c r="A63" s="56"/>
      <c r="B63" s="6"/>
      <c r="C63" s="56"/>
      <c r="D63" s="69"/>
      <c r="E63" s="56"/>
      <c r="F63" s="41"/>
      <c r="G63" s="70"/>
      <c r="H63" s="8"/>
      <c r="I63" s="62"/>
      <c r="J63" s="8"/>
      <c r="K63" s="8"/>
      <c r="L63" s="8"/>
      <c r="M63" s="8"/>
      <c r="N63" s="8"/>
      <c r="O63" s="8"/>
      <c r="P63" s="8"/>
    </row>
    <row r="64" spans="1:16" ht="15.75">
      <c r="A64" s="27"/>
      <c r="B64" s="39"/>
      <c r="C64" s="27"/>
      <c r="D64" s="71"/>
      <c r="E64" s="56"/>
      <c r="F64" s="41"/>
      <c r="G64" s="57"/>
      <c r="H64" s="8"/>
      <c r="I64" s="62"/>
      <c r="J64" s="8"/>
      <c r="K64" s="8"/>
      <c r="L64" s="8"/>
      <c r="M64" s="8"/>
      <c r="N64" s="8"/>
      <c r="O64" s="8"/>
      <c r="P64" s="8"/>
    </row>
    <row r="65" spans="1:16" ht="19.5" customHeight="1">
      <c r="A65" s="27" t="s">
        <v>68</v>
      </c>
      <c r="B65" s="39"/>
      <c r="C65" s="27"/>
      <c r="D65" s="71"/>
      <c r="E65" s="56"/>
      <c r="F65" s="41"/>
      <c r="G65" s="57"/>
      <c r="H65" s="8"/>
      <c r="I65" s="62"/>
      <c r="J65" s="8"/>
      <c r="K65" s="8"/>
      <c r="L65" s="8"/>
      <c r="M65" s="8"/>
      <c r="N65" s="8"/>
      <c r="O65" s="8"/>
      <c r="P65" s="8"/>
    </row>
    <row r="66" spans="1:16" ht="19.5" customHeight="1">
      <c r="A66" s="27" t="s">
        <v>69</v>
      </c>
      <c r="B66" s="59"/>
      <c r="C66" s="72"/>
      <c r="D66" s="60"/>
      <c r="E66" s="56"/>
      <c r="F66" s="73">
        <f>IF(C66&gt;5,"??","")</f>
        <v>0</v>
      </c>
      <c r="G66" s="74">
        <f>IF(B66&gt;0,1,0)</f>
        <v>0</v>
      </c>
      <c r="H66" s="8">
        <f aca="true" t="shared" si="2" ref="H66:H68">N($G66)</f>
        <v>0</v>
      </c>
      <c r="I66" s="62">
        <f>IF($H66&gt;0,1,1)</f>
        <v>1</v>
      </c>
      <c r="J66" s="8"/>
      <c r="K66" s="8"/>
      <c r="L66" s="8"/>
      <c r="M66" s="8"/>
      <c r="N66" s="8"/>
      <c r="O66" s="8"/>
      <c r="P66" s="8"/>
    </row>
    <row r="67" spans="1:16" ht="19.5" customHeight="1">
      <c r="A67" s="27" t="s">
        <v>70</v>
      </c>
      <c r="B67" s="59"/>
      <c r="C67" s="75"/>
      <c r="D67" s="60"/>
      <c r="E67" s="56"/>
      <c r="F67" s="73">
        <f>IF(C67&gt;20,"??","")</f>
        <v>0</v>
      </c>
      <c r="G67" s="76">
        <f>IF(B67&gt;0,1-((C67-5)*0.01),0)</f>
        <v>0</v>
      </c>
      <c r="H67" s="8">
        <f t="shared" si="2"/>
        <v>0</v>
      </c>
      <c r="I67" s="62">
        <f aca="true" t="shared" si="3" ref="I67:I68">IF($H67&gt;0,H67,1)</f>
        <v>1</v>
      </c>
      <c r="J67" s="8"/>
      <c r="K67" s="8"/>
      <c r="L67" s="8"/>
      <c r="M67" s="8"/>
      <c r="N67" s="8"/>
      <c r="O67" s="8"/>
      <c r="P67" s="8"/>
    </row>
    <row r="68" spans="1:16" ht="19.5" customHeight="1">
      <c r="A68" s="28" t="s">
        <v>71</v>
      </c>
      <c r="B68" s="59"/>
      <c r="C68" s="75"/>
      <c r="D68" s="60"/>
      <c r="E68" s="56"/>
      <c r="F68" s="73">
        <f>IF(C68&gt;50,"??","")</f>
        <v>0</v>
      </c>
      <c r="G68" s="76">
        <f>IF(B68&gt;0,0.85-((C68-20)*0.005),0)</f>
        <v>0</v>
      </c>
      <c r="H68" s="8">
        <f t="shared" si="2"/>
        <v>0</v>
      </c>
      <c r="I68" s="62">
        <f t="shared" si="3"/>
        <v>1</v>
      </c>
      <c r="J68" s="8"/>
      <c r="K68" s="8"/>
      <c r="L68" s="8"/>
      <c r="M68" s="8"/>
      <c r="N68" s="8"/>
      <c r="O68" s="8"/>
      <c r="P68" s="8"/>
    </row>
    <row r="69" spans="1:16" ht="24.75">
      <c r="A69" s="77" t="s">
        <v>72</v>
      </c>
      <c r="B69" s="39"/>
      <c r="C69" s="78" t="s">
        <v>73</v>
      </c>
      <c r="D69" s="79"/>
      <c r="E69" s="56"/>
      <c r="F69" s="41"/>
      <c r="G69" s="57"/>
      <c r="H69" s="8"/>
      <c r="I69" s="62"/>
      <c r="J69" s="8"/>
      <c r="K69" s="8"/>
      <c r="L69" s="8"/>
      <c r="M69" s="8"/>
      <c r="N69" s="8"/>
      <c r="O69" s="8"/>
      <c r="P69" s="8"/>
    </row>
    <row r="70" spans="1:16" ht="19.5" customHeight="1">
      <c r="A70" s="54" t="s">
        <v>74</v>
      </c>
      <c r="B70" s="55"/>
      <c r="C70" s="54"/>
      <c r="D70" s="29"/>
      <c r="E70" s="56"/>
      <c r="F70" s="41"/>
      <c r="G70" s="57"/>
      <c r="H70" s="8"/>
      <c r="I70" s="62"/>
      <c r="J70" s="8"/>
      <c r="K70" s="8"/>
      <c r="L70" s="8"/>
      <c r="M70" s="8"/>
      <c r="N70" s="8"/>
      <c r="O70" s="8"/>
      <c r="P70" s="8"/>
    </row>
    <row r="71" spans="1:16" ht="15.75">
      <c r="A71" s="54"/>
      <c r="B71" s="55"/>
      <c r="C71" s="54"/>
      <c r="D71" s="29"/>
      <c r="E71" s="56"/>
      <c r="F71" s="41"/>
      <c r="G71" s="57"/>
      <c r="H71" s="8"/>
      <c r="I71" s="62"/>
      <c r="J71" s="8"/>
      <c r="K71" s="8"/>
      <c r="L71" s="8"/>
      <c r="M71" s="8"/>
      <c r="N71" s="8"/>
      <c r="O71" s="8"/>
      <c r="P71" s="8"/>
    </row>
    <row r="72" spans="1:16" ht="19.5" customHeight="1">
      <c r="A72" s="27" t="s">
        <v>75</v>
      </c>
      <c r="B72" s="39"/>
      <c r="C72" s="26" t="s">
        <v>76</v>
      </c>
      <c r="D72" s="29">
        <v>748.86</v>
      </c>
      <c r="E72" s="56"/>
      <c r="F72" s="41"/>
      <c r="G72" s="57"/>
      <c r="H72" s="8"/>
      <c r="I72" s="62">
        <f>N($D72)</f>
        <v>748.86</v>
      </c>
      <c r="J72" s="8"/>
      <c r="K72" s="8"/>
      <c r="L72" s="8"/>
      <c r="M72" s="8"/>
      <c r="N72" s="8"/>
      <c r="O72" s="8"/>
      <c r="P72" s="8"/>
    </row>
    <row r="73" spans="1:16" ht="21.75" customHeight="1">
      <c r="A73" s="28"/>
      <c r="B73" s="39"/>
      <c r="C73" s="26"/>
      <c r="D73" s="29"/>
      <c r="E73" s="56"/>
      <c r="F73" s="41"/>
      <c r="G73" s="57"/>
      <c r="H73" s="8"/>
      <c r="I73" s="8"/>
      <c r="J73" s="8"/>
      <c r="K73" s="8"/>
      <c r="L73" s="8"/>
      <c r="M73" s="8"/>
      <c r="N73" s="8"/>
      <c r="O73" s="8"/>
      <c r="P73" s="8"/>
    </row>
    <row r="74" spans="1:16" ht="19.5" customHeight="1">
      <c r="A74" s="27" t="s">
        <v>77</v>
      </c>
      <c r="B74" s="39"/>
      <c r="C74" s="56"/>
      <c r="D74" s="60"/>
      <c r="E74" s="56"/>
      <c r="F74" s="26" t="s">
        <v>76</v>
      </c>
      <c r="G74" s="29">
        <f>I72*I68*I67*I66*I62*I61*I60*I59*I58*I57*I56*I53*I52*I51*I50*I49*I46*I43*I42*I41*I40*I39*I38*I37</f>
        <v>748.86</v>
      </c>
      <c r="H74" s="8"/>
      <c r="I74" s="80"/>
      <c r="J74" s="8"/>
      <c r="K74" s="8"/>
      <c r="L74" s="8"/>
      <c r="M74" s="8"/>
      <c r="N74" s="8"/>
      <c r="O74" s="8"/>
      <c r="P74" s="8"/>
    </row>
    <row r="75" spans="1:16" ht="15.75">
      <c r="A75" s="27"/>
      <c r="B75" s="39"/>
      <c r="C75" s="27"/>
      <c r="D75" s="81"/>
      <c r="E75" s="56"/>
      <c r="F75" s="41"/>
      <c r="G75" s="57"/>
      <c r="H75" s="8"/>
      <c r="I75" s="8"/>
      <c r="J75" s="8"/>
      <c r="K75" s="8"/>
      <c r="L75" s="8"/>
      <c r="M75" s="8"/>
      <c r="N75" s="8"/>
      <c r="O75" s="8"/>
      <c r="P75" s="8"/>
    </row>
    <row r="76" spans="1:16" ht="19.5" customHeight="1">
      <c r="A76" s="54" t="s">
        <v>78</v>
      </c>
      <c r="B76" s="55"/>
      <c r="C76" s="54"/>
      <c r="D76" s="81"/>
      <c r="E76" s="56"/>
      <c r="F76" s="41"/>
      <c r="G76" s="57"/>
      <c r="H76" s="8"/>
      <c r="I76" s="8"/>
      <c r="J76" s="8"/>
      <c r="K76" s="8"/>
      <c r="L76" s="8"/>
      <c r="M76" s="8"/>
      <c r="N76" s="8"/>
      <c r="O76" s="8"/>
      <c r="P76" s="8"/>
    </row>
    <row r="77" spans="1:16" ht="21.75" customHeight="1">
      <c r="A77" s="54"/>
      <c r="B77" s="55"/>
      <c r="C77" s="54"/>
      <c r="D77" s="81"/>
      <c r="E77" s="56"/>
      <c r="F77" s="41"/>
      <c r="G77" s="57"/>
      <c r="H77" s="8"/>
      <c r="I77" s="8"/>
      <c r="J77" s="8"/>
      <c r="K77" s="8"/>
      <c r="L77" s="8"/>
      <c r="M77" s="8"/>
      <c r="N77" s="8"/>
      <c r="O77" s="8"/>
      <c r="P77" s="8"/>
    </row>
    <row r="78" spans="1:16" ht="19.5" customHeight="1">
      <c r="A78" s="27" t="s">
        <v>79</v>
      </c>
      <c r="B78" s="39"/>
      <c r="C78" s="56"/>
      <c r="D78" s="60"/>
      <c r="E78" s="56"/>
      <c r="F78" s="26" t="s">
        <v>12</v>
      </c>
      <c r="G78" s="82">
        <f>G29</f>
        <v>0</v>
      </c>
      <c r="H78" s="8"/>
      <c r="I78" s="8"/>
      <c r="J78" s="8"/>
      <c r="K78" s="8"/>
      <c r="L78" s="8"/>
      <c r="M78" s="8"/>
      <c r="N78" s="8"/>
      <c r="O78" s="8"/>
      <c r="P78" s="8"/>
    </row>
    <row r="79" spans="1:16" ht="21.75" customHeight="1">
      <c r="A79" s="27"/>
      <c r="B79" s="39"/>
      <c r="C79" s="56"/>
      <c r="D79" s="60"/>
      <c r="E79" s="56"/>
      <c r="F79" s="26"/>
      <c r="G79" s="81"/>
      <c r="H79" s="8"/>
      <c r="I79" s="8"/>
      <c r="J79" s="8"/>
      <c r="K79" s="8"/>
      <c r="L79" s="8"/>
      <c r="M79" s="8"/>
      <c r="N79" s="8"/>
      <c r="O79" s="8"/>
      <c r="P79" s="8"/>
    </row>
    <row r="80" spans="1:16" ht="19.5" customHeight="1">
      <c r="A80" s="27" t="s">
        <v>80</v>
      </c>
      <c r="B80" s="39"/>
      <c r="C80" s="56"/>
      <c r="D80" s="60"/>
      <c r="E80" s="56"/>
      <c r="F80" s="26" t="s">
        <v>76</v>
      </c>
      <c r="G80" s="82">
        <f>G74</f>
        <v>748.86</v>
      </c>
      <c r="H80" s="8"/>
      <c r="I80" s="8"/>
      <c r="J80" s="8"/>
      <c r="K80" s="8"/>
      <c r="L80" s="8"/>
      <c r="M80" s="8"/>
      <c r="N80" s="8"/>
      <c r="O80" s="8"/>
      <c r="P80" s="8"/>
    </row>
    <row r="81" spans="1:16" ht="21.75" customHeight="1">
      <c r="A81" s="27"/>
      <c r="B81" s="39"/>
      <c r="C81" s="56"/>
      <c r="D81" s="60"/>
      <c r="E81" s="56"/>
      <c r="F81" s="26"/>
      <c r="G81" s="81"/>
      <c r="H81" s="8"/>
      <c r="I81" s="8"/>
      <c r="J81" s="8"/>
      <c r="K81" s="8"/>
      <c r="L81" s="8"/>
      <c r="M81" s="8"/>
      <c r="N81" s="8"/>
      <c r="O81" s="8"/>
      <c r="P81" s="8"/>
    </row>
    <row r="82" spans="1:16" ht="19.5" customHeight="1">
      <c r="A82" s="27" t="s">
        <v>81</v>
      </c>
      <c r="B82" s="39"/>
      <c r="C82" s="56"/>
      <c r="D82" s="60"/>
      <c r="E82" s="56"/>
      <c r="F82" s="83" t="s">
        <v>82</v>
      </c>
      <c r="G82" s="82">
        <f>G78*G80</f>
        <v>0</v>
      </c>
      <c r="H82" s="8"/>
      <c r="I82" s="8"/>
      <c r="J82" s="8"/>
      <c r="K82" s="8"/>
      <c r="L82" s="8"/>
      <c r="M82" s="8"/>
      <c r="N82" s="8"/>
      <c r="O82" s="8"/>
      <c r="P82" s="8"/>
    </row>
    <row r="83" spans="1:16" ht="19.5" customHeight="1">
      <c r="A83" s="27"/>
      <c r="B83" s="39"/>
      <c r="C83" s="56"/>
      <c r="D83" s="60"/>
      <c r="E83" s="56"/>
      <c r="F83" s="83"/>
      <c r="G83" s="82"/>
      <c r="H83" s="8"/>
      <c r="I83" s="8"/>
      <c r="J83" s="8"/>
      <c r="K83" s="8"/>
      <c r="L83" s="8"/>
      <c r="M83" s="8"/>
      <c r="N83" s="8"/>
      <c r="O83" s="8"/>
      <c r="P83" s="8"/>
    </row>
    <row r="84" spans="1:16" ht="19.5" customHeight="1">
      <c r="A84" s="27" t="s">
        <v>83</v>
      </c>
      <c r="B84" s="39"/>
      <c r="C84" s="56"/>
      <c r="D84" s="60"/>
      <c r="E84" s="56"/>
      <c r="F84" s="83" t="s">
        <v>82</v>
      </c>
      <c r="G84" s="84">
        <f>G82*2</f>
        <v>0</v>
      </c>
      <c r="H84" s="8"/>
      <c r="I84" s="8"/>
      <c r="J84" s="8"/>
      <c r="K84" s="8"/>
      <c r="L84" s="8"/>
      <c r="M84" s="8"/>
      <c r="N84" s="8"/>
      <c r="O84" s="8"/>
      <c r="P84" s="8"/>
    </row>
    <row r="85" spans="1:16" ht="12" customHeight="1">
      <c r="A85" s="27"/>
      <c r="B85" s="39"/>
      <c r="C85" s="27"/>
      <c r="D85" s="85"/>
      <c r="E85" s="56"/>
      <c r="F85" s="41"/>
      <c r="G85" s="57"/>
      <c r="H85" s="8"/>
      <c r="I85" s="8"/>
      <c r="J85" s="8"/>
      <c r="K85" s="8"/>
      <c r="L85" s="8"/>
      <c r="M85" s="8"/>
      <c r="N85" s="8"/>
      <c r="O85" s="8"/>
      <c r="P85" s="8"/>
    </row>
    <row r="86" spans="1:16" ht="10.5" customHeight="1">
      <c r="A86" s="27"/>
      <c r="B86" s="39"/>
      <c r="C86" s="27"/>
      <c r="D86" s="29"/>
      <c r="E86" s="56"/>
      <c r="F86" s="41"/>
      <c r="G86" s="57"/>
      <c r="H86" s="8"/>
      <c r="I86" s="8"/>
      <c r="J86" s="8"/>
      <c r="K86" s="8"/>
      <c r="L86" s="8"/>
      <c r="M86" s="8"/>
      <c r="N86" s="8"/>
      <c r="O86" s="8"/>
      <c r="P86" s="8"/>
    </row>
    <row r="87" spans="1:16" ht="21.75" customHeight="1">
      <c r="A87" s="26" t="s">
        <v>84</v>
      </c>
      <c r="B87" s="39"/>
      <c r="C87" s="86"/>
      <c r="D87" s="86"/>
      <c r="E87" s="56"/>
      <c r="F87" s="41"/>
      <c r="G87" s="57"/>
      <c r="H87" s="8"/>
      <c r="I87" s="8"/>
      <c r="J87" s="8"/>
      <c r="K87" s="8"/>
      <c r="L87" s="8"/>
      <c r="M87" s="8"/>
      <c r="N87" s="8"/>
      <c r="O87" s="8"/>
      <c r="P87" s="8"/>
    </row>
    <row r="88" spans="1:16" ht="10.5" customHeight="1">
      <c r="A88" s="27"/>
      <c r="B88" s="39"/>
      <c r="C88" s="27"/>
      <c r="D88" s="29"/>
      <c r="E88" s="56"/>
      <c r="F88" s="41"/>
      <c r="G88" s="57"/>
      <c r="H88" s="8"/>
      <c r="I88" s="8"/>
      <c r="J88" s="8"/>
      <c r="K88" s="8"/>
      <c r="L88" s="8"/>
      <c r="M88" s="8"/>
      <c r="N88" s="8"/>
      <c r="O88" s="8"/>
      <c r="P88" s="8"/>
    </row>
    <row r="89" spans="1:16" ht="21.75" customHeight="1">
      <c r="A89" s="87" t="s">
        <v>85</v>
      </c>
      <c r="B89" s="39"/>
      <c r="C89" s="27"/>
      <c r="D89" s="29"/>
      <c r="E89" s="56"/>
      <c r="F89" s="41"/>
      <c r="G89" s="57"/>
      <c r="H89" s="8"/>
      <c r="I89" s="8"/>
      <c r="J89" s="8"/>
      <c r="K89" s="8"/>
      <c r="L89" s="8"/>
      <c r="M89" s="8"/>
      <c r="N89" s="8"/>
      <c r="O89" s="8"/>
      <c r="P89" s="8"/>
    </row>
    <row r="90" spans="1:16" ht="21.75" customHeight="1">
      <c r="A90" s="88"/>
      <c r="B90" s="39"/>
      <c r="C90" s="27"/>
      <c r="D90" s="29"/>
      <c r="E90" s="56"/>
      <c r="F90" s="41"/>
      <c r="G90" s="57"/>
      <c r="H90" s="8"/>
      <c r="I90" s="8"/>
      <c r="J90" s="8"/>
      <c r="K90" s="8"/>
      <c r="L90" s="8"/>
      <c r="M90" s="8"/>
      <c r="N90" s="8"/>
      <c r="O90" s="8"/>
      <c r="P90" s="8"/>
    </row>
    <row r="91" spans="1:16" ht="70.5" customHeight="1">
      <c r="A91" s="56"/>
      <c r="B91" s="6"/>
      <c r="C91" s="56"/>
      <c r="D91" s="60"/>
      <c r="E91" s="56"/>
      <c r="F91" s="41"/>
      <c r="G91" s="89" t="s">
        <v>86</v>
      </c>
      <c r="H91" s="8"/>
      <c r="I91" s="8"/>
      <c r="J91" s="8"/>
      <c r="K91" s="8"/>
      <c r="L91" s="8"/>
      <c r="M91" s="8"/>
      <c r="N91" s="8"/>
      <c r="O91" s="8"/>
      <c r="P91" s="8"/>
    </row>
    <row r="92" ht="15.75"/>
  </sheetData>
  <sheetProtection sheet="1"/>
  <mergeCells count="13">
    <mergeCell ref="A2:G2"/>
    <mergeCell ref="A3:G3"/>
    <mergeCell ref="A4:G4"/>
    <mergeCell ref="A5:G5"/>
    <mergeCell ref="A7:G7"/>
    <mergeCell ref="B8:G8"/>
    <mergeCell ref="B9:G9"/>
    <mergeCell ref="A10:G10"/>
    <mergeCell ref="A11:G11"/>
    <mergeCell ref="A32:G32"/>
    <mergeCell ref="A45:G45"/>
    <mergeCell ref="A47:D47"/>
    <mergeCell ref="C87:D87"/>
  </mergeCells>
  <printOptions horizontalCentered="1" verticalCentered="1"/>
  <pageMargins left="0.07847222222222222" right="0.11805555555555555" top="0.43333333333333335" bottom="0.5902777777777778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narci1</dc:title>
  <dc:subject/>
  <dc:creator>Comune di Bologna</dc:creator>
  <cp:keywords/>
  <dc:description/>
  <cp:lastModifiedBy>glaura</cp:lastModifiedBy>
  <cp:lastPrinted>2016-05-26T13:47:15Z</cp:lastPrinted>
  <dcterms:created xsi:type="dcterms:W3CDTF">2000-02-28T12:33:57Z</dcterms:created>
  <cp:category/>
  <cp:version/>
  <cp:contentType/>
  <cp:contentStatus/>
</cp:coreProperties>
</file>